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500" yWindow="570" windowWidth="14400" windowHeight="8150"/>
  </bookViews>
  <sheets>
    <sheet name="Доходы" sheetId="2" r:id="rId1"/>
    <sheet name="Лист1" sheetId="4" r:id="rId2"/>
  </sheets>
  <calcPr calcId="124519"/>
</workbook>
</file>

<file path=xl/calcChain.xml><?xml version="1.0" encoding="utf-8"?>
<calcChain xmlns="http://schemas.openxmlformats.org/spreadsheetml/2006/main">
  <c r="D119" i="2"/>
  <c r="D126"/>
  <c r="D118"/>
  <c r="D102"/>
  <c r="D72"/>
  <c r="D86"/>
  <c r="D110"/>
  <c r="D45"/>
  <c r="D134"/>
  <c r="D133"/>
  <c r="D40"/>
  <c r="D38"/>
  <c r="D31"/>
  <c r="D123"/>
  <c r="D127"/>
  <c r="D75"/>
  <c r="D14"/>
  <c r="D32"/>
  <c r="D121"/>
  <c r="D83"/>
  <c r="D81"/>
  <c r="D79"/>
  <c r="D77"/>
  <c r="D73"/>
  <c r="D36"/>
  <c r="D114"/>
  <c r="D85"/>
  <c r="D71"/>
  <c r="D88"/>
  <c r="D20"/>
  <c r="D70" l="1"/>
  <c r="D120"/>
  <c r="D87"/>
  <c r="D30"/>
  <c r="D11"/>
  <c r="D112"/>
  <c r="D62"/>
  <c r="D49" s="1"/>
  <c r="D43"/>
  <c r="D13"/>
  <c r="D117"/>
  <c r="D116" s="1"/>
  <c r="D103"/>
  <c r="D101"/>
  <c r="D68"/>
  <c r="D66"/>
  <c r="D46"/>
  <c r="D41"/>
  <c r="D27"/>
  <c r="D24"/>
  <c r="D100" l="1"/>
  <c r="D10"/>
  <c r="D65"/>
  <c r="D64" l="1"/>
  <c r="D63" s="1"/>
  <c r="D8" l="1"/>
</calcChain>
</file>

<file path=xl/sharedStrings.xml><?xml version="1.0" encoding="utf-8"?>
<sst xmlns="http://schemas.openxmlformats.org/spreadsheetml/2006/main" count="303" uniqueCount="274">
  <si>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</si>
  <si>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</si>
  <si>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</si>
  <si>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</si>
  <si>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</si>
  <si>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</si>
  <si>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</si>
  <si>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</si>
  <si>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</si>
  <si>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</si>
  <si>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</si>
  <si>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</si>
  <si>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</si>
  <si>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</si>
  <si>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</si>
  <si>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</si>
  <si>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</si>
  <si>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</si>
  <si>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</si>
  <si>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</si>
  <si>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</si>
  <si>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</si>
  <si>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</si>
  <si>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</si>
  <si>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</si>
  <si>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</si>
  <si>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</si>
  <si>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</si>
  <si>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</si>
  <si>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</si>
  <si>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</si>
  <si>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</si>
  <si>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</si>
  <si>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</si>
  <si>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</si>
  <si>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</si>
  <si>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</si>
  <si>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</si>
  <si>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</si>
  <si>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</si>
  <si>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</si>
  <si>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</si>
  <si>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</si>
  <si>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</si>
  <si>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</si>
  <si>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</si>
  <si>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</si>
  <si>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Средства, получаемые от передачи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казенных), в залог, в доверительное управление</t>
  </si>
  <si>
    <t>000 1 11 08000 00 0000 120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</si>
  <si>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</si>
  <si>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</si>
  <si>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</si>
  <si>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</si>
  <si>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</si>
  <si>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</si>
  <si>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</si>
  <si>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</si>
  <si>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</si>
  <si>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</si>
  <si>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</si>
  <si>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</si>
  <si>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</si>
  <si>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</si>
  <si>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</si>
  <si>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</si>
  <si>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</si>
  <si>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</si>
  <si>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</si>
  <si>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</si>
  <si>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Денежные взыскания (штрафы) за нарушение законодательства о налогах и сборах</t>
  </si>
  <si>
    <t>000 1 16 03000 00 0000 140</t>
  </si>
  <si>
    <t xml:space="preserve">  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</si>
  <si>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000 1 16 06000 01 0000 140</t>
  </si>
  <si>
    <t xml:space="preserve"> 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</si>
  <si>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000 1 16 08000 01 0000 140</t>
  </si>
  <si>
    <t xml:space="preserve">  Доходы от возмещения ущерба при возникновении страховых случаев</t>
  </si>
  <si>
    <t>000 1 16 23000 00 0000 140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</si>
  <si>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</si>
  <si>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000 1 16 25000 00 0000 140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</si>
  <si>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</si>
  <si>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000 1 16 28000 01 0000 140</t>
  </si>
  <si>
    <t xml:space="preserve">  Денежные взыскания (штрафы) за правонарушения в области дорожного движения</t>
  </si>
  <si>
    <t>000 1 16 30000 01 0000 140</t>
  </si>
  <si>
    <t xml:space="preserve">  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</si>
  <si>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000 1 16 32000 00 0000 140</t>
  </si>
  <si>
    <t xml:space="preserve">  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</si>
  <si>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000 1 16 33000 00 0000 140</t>
  </si>
  <si>
    <t xml:space="preserve">  Поступления сумм в возмещение вреда, причиняемого автомобильным дорогам транспортными средствами, осуществляющими перевозки тяжеловесных и (или) крупногабаритных грузов</t>
  </si>
  <si>
    <t>000 1 16 37000 00 0000 140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</si>
  <si>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</si>
  <si>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>000 1 16 51000 02 0000 140</t>
  </si>
  <si>
    <t xml:space="preserve">  Прочие поступления от денежных взысканий (штрафов) и иных сумм в возмещение ущерба</t>
  </si>
  <si>
    <t>000 1 16 90000 00 0000 140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</si>
  <si>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</si>
  <si>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</si>
  <si>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</si>
  <si>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</si>
  <si>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</si>
  <si>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</si>
  <si>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городских округов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</si>
  <si>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</si>
  <si>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</si>
  <si>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</si>
  <si>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</si>
  <si>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</si>
  <si>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</si>
  <si>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</si>
  <si>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</si>
  <si>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</si>
  <si>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</si>
  <si>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</si>
  <si>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</si>
  <si>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</si>
  <si>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</si>
  <si>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</si>
  <si>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Субсидии на выравнивание обеспеченности муниципальных образований, расположенных на территории Свердловской области, по реализации ими их отдельных расходных обязательств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</si>
  <si>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</si>
  <si>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</si>
  <si>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</si>
  <si>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</si>
  <si>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Сумма в рублях на 2019 год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</si>
  <si>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</si>
  <si>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</si>
  <si>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</si>
  <si>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</si>
  <si>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</si>
  <si>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</si>
  <si>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</si>
  <si>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</si>
  <si>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</si>
  <si>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</si>
  <si>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</si>
  <si>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</si>
  <si>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</si>
  <si>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</si>
  <si>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</si>
  <si>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</si>
  <si>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</si>
  <si>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</si>
  <si>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000 1 16 43000 01 0000 140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</si>
  <si>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</si>
  <si>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</si>
  <si>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по определению перечня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</si>
  <si>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</si>
  <si>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организации проведения мероприятий по отлову и содержанию безнадзорных собак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</si>
  <si>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</si>
  <si>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</si>
  <si>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</si>
  <si>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</si>
  <si>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</si>
  <si>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Свод доходов бюджета Новоуральского городского округа на 2019 год</t>
  </si>
  <si>
    <t>64.1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</si>
  <si>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</si>
  <si>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ПРОЧИЕ БЕЗВОЗМЕЗДНЫЕ ПОСТУПЛЕНИЯ</t>
  </si>
  <si>
    <t>000 2 07 00000 00 0000 000</t>
  </si>
  <si>
    <t>000 2 19 00000 00 0000 000</t>
  </si>
  <si>
    <t>61.1</t>
  </si>
  <si>
    <t>61.2</t>
  </si>
  <si>
    <t>61.3</t>
  </si>
  <si>
    <t>61.4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</si>
  <si>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</si>
  <si>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</si>
  <si>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</si>
  <si>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</si>
  <si>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</si>
  <si>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</si>
  <si>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</si>
  <si>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000 2 02 25555 00 0000 150</t>
  </si>
  <si>
    <t>79.1</t>
  </si>
  <si>
    <t>79.2</t>
  </si>
  <si>
    <t>000 2 02 35462 04 0000 150</t>
  </si>
  <si>
    <t>000 2 02 35462 00 0000 150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</si>
  <si>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</si>
  <si>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</si>
  <si>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83.1</t>
  </si>
  <si>
    <t>83.2</t>
  </si>
  <si>
    <t>000 2 02 49999 04 0000 150</t>
  </si>
  <si>
    <t>000 2 02 49999 00 0000 150</t>
  </si>
  <si>
    <t>000 2 02 40000 00 0000 150</t>
  </si>
  <si>
    <t>Прочие межбюджетные трансферты, передаваемые бюджетам</t>
  </si>
  <si>
    <t>Иные межбюджетные трансферты</t>
  </si>
  <si>
    <t>83.3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</si>
  <si>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</si>
  <si>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84.1</t>
  </si>
  <si>
    <t>000 2 18 00000 00 0000 000</t>
  </si>
  <si>
    <t>в редакции решения Думы НГО</t>
  </si>
  <si>
    <t>Приложение № 2  к решению Думы НГО № 138 от 11.12.2018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</si>
  <si>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</si>
  <si>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</si>
  <si>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</si>
  <si>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городских округов на реализацию мероприятий государственной программы Российской Федерации "Доступная среда"</t>
  </si>
  <si>
    <t>000 2 02 25027 00 0000 150</t>
  </si>
  <si>
    <t>000 2 02 25027 04 0000 150</t>
  </si>
  <si>
    <t>61.2.1</t>
  </si>
  <si>
    <t>61.2.2</t>
  </si>
  <si>
    <t>64.2</t>
  </si>
  <si>
    <t>Субсидии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</si>
  <si>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000 2 02 25456 00 0000 150</t>
  </si>
  <si>
    <t>000 2 02 25456 04 0000 150</t>
  </si>
  <si>
    <t>000 2 02 25466 00 0000 150</t>
  </si>
  <si>
    <t>000 2 02 25466 04 0000 150</t>
  </si>
  <si>
    <t>000 2 02 25497 00 0000 150</t>
  </si>
  <si>
    <t>000 2 02 25497 04 0000 150</t>
  </si>
  <si>
    <t>000 2 02 25519 00 0000 150</t>
  </si>
  <si>
    <t>000 2 02 25519 04 0000 150</t>
  </si>
  <si>
    <t>61.2.2.1</t>
  </si>
  <si>
    <t>61.2.2.2</t>
  </si>
  <si>
    <t>61.2.2.3</t>
  </si>
  <si>
    <t>61.2.2.4</t>
  </si>
  <si>
    <t>61.2.2.5</t>
  </si>
  <si>
    <t>61.2.2.6</t>
  </si>
  <si>
    <t>61.2.2.7</t>
  </si>
  <si>
    <t>61.2.2.8</t>
  </si>
  <si>
    <t>Субсидии бюджетам городских округов на модернизацию театров юного зрителя и театров кукол</t>
  </si>
  <si>
    <t xml:space="preserve"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
</t>
  </si>
  <si>
    <t>Субсидии бюджетам на модернизацию театров юного зрителя и театров кукол</t>
  </si>
  <si>
    <t xml:space="preserve"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
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</si>
  <si>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</si>
  <si>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</si>
  <si>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Субсидия бюджетам городских округов на поддержку отрасли культуры</t>
  </si>
  <si>
    <t>Субсидия бюджетам на поддержку отрасли культуры</t>
  </si>
  <si>
    <t>64.3</t>
  </si>
  <si>
    <t>64.4</t>
  </si>
  <si>
    <t>64.5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</si>
  <si>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</si>
  <si>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 xml:space="preserve">Субсидии на организацию и проведение военно-спортивных игр, военно-спортивных мероприятий
</t>
  </si>
  <si>
    <t xml:space="preserve">Субсидии на участие в областных оборонно-спортивных лагерях и военно-спортивных играх на территории Свердловской области
</t>
  </si>
  <si>
    <t>83.4</t>
  </si>
  <si>
    <t>Иные межбюджетные трансферты на организацию электро-, тепло-, газо- и водоснабжения, водоотведения, снабжения населения топливом, в том числе на осуществление своевременных расчетов по обязательствам муниципальных образований за топливно-энергетические ресурсы по обязательствам органов местного самоуправления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</si>
  <si>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</si>
  <si>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</si>
  <si>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000 1 03 02241 01 0000 110</t>
  </si>
  <si>
    <t>000 1 03 02251 01 0000 110</t>
  </si>
  <si>
    <t>000 1 03 02261 01 0000 110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</si>
  <si>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</si>
  <si>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</si>
  <si>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</si>
  <si>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83.1.1</t>
  </si>
  <si>
    <t>83.1.2</t>
  </si>
  <si>
    <t>Межбюджетные трансферты, передаваемые бюджетам городских округов на создание виртуальных концертных залов</t>
  </si>
  <si>
    <t xml:space="preserve">Межбюджетные трансферты, передаваемые бюджетам на создание виртуальных концертных залов
</t>
  </si>
  <si>
    <t>000 2 02 45453 00 0000 150</t>
  </si>
  <si>
    <t>000 2 02 45453 04 0000 150</t>
  </si>
  <si>
    <t>Акцизы на пиво, производимое на территории Российской Федерации</t>
  </si>
  <si>
    <t>000 1 03 02100 01 0000 110</t>
  </si>
  <si>
    <t>000 1 11 05300 00 0000 120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</si>
  <si>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</si>
  <si>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28.1</t>
  </si>
  <si>
    <t>7.1</t>
  </si>
  <si>
    <t>83.5</t>
  </si>
  <si>
    <t>Иные межбюджетные трансферты на стимулирование муниципальных образований, расположенных на территории Свердловской области</t>
  </si>
  <si>
    <t>83.6</t>
  </si>
  <si>
    <t>000 2 02 25081 00 0000 150</t>
  </si>
  <si>
    <t>000 2 02 25081 04 0000 150</t>
  </si>
  <si>
    <t xml:space="preserve">Субсидии бюджетам городских округов на государственную поддержку спортивных организаций, осуществляющих подготовку спортивного резерва для сборных команд Российской Федерации
</t>
  </si>
  <si>
    <t xml:space="preserve">Субсидии бюджетам на государственную поддержку спортивных организаций, осуществляющих подготовку спортивного резерва для сборных команд Российской Федерации
</t>
  </si>
  <si>
    <t>83.7</t>
  </si>
  <si>
    <t>Иные межбюджетные трансферты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энергии, в 2019 году</t>
  </si>
  <si>
    <t>64.6</t>
  </si>
  <si>
    <t>Субсидии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изданий), приобретение компьютерного оборудования и лицензионного программного обеспечения, подключение муниципальных библиотек к сети Интернет и развитие системы библиотечного дела с учетом задачи расширения информационных технологий и оцифровки</t>
  </si>
  <si>
    <t>83.8</t>
  </si>
  <si>
    <t>64.7</t>
  </si>
  <si>
    <t>64.8</t>
  </si>
  <si>
    <t xml:space="preserve">Субсидии на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в 2019 году </t>
  </si>
  <si>
    <t>Иные межбюджетные трансферты, выделенный Распоряжением Правительства Свердловской области № 434-РП от 22.08.2019 (на приобретение звукового оборудования для МАОУ "СОШ №54")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</si>
  <si>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(для предоставления грантов муниципальным учреждениям культуры Свердловской области на проведение гастрольной деятельности)</t>
  </si>
  <si>
    <t>64.9</t>
  </si>
  <si>
    <t>Субсидии на реализацию мероприятий, направленных на создание и организацию деятельности сети детских технопарков "Кванториум" в муниципальных образованиях</t>
  </si>
  <si>
    <t>Субсидии на обеспечение осуществления оплаты труда работников муниципальных архивных учреждений с учетом установленных указами Президента Российской Федерации показателей соотношения заработной платы для данной категории работников в 2019 году</t>
  </si>
  <si>
    <t>83.9</t>
  </si>
  <si>
    <t>83.10</t>
  </si>
  <si>
    <t>Иные межбюджетные трансферты, выделенный Распоряжением Правительства Свердловской области № 664-РП от 03.12.2019 (на приобретение тренажеров для МАОУ "Школа-интернат №53")</t>
  </si>
  <si>
    <t>Иные межбюджетные трансферты, выделенный Распоряжением Правительства Свердловской области № 664-РП от 03.12.2019 (на приобретение мебели, магнитолы и напольного модульного покрытия для МАДОУ детский сад "Росинка")</t>
  </si>
  <si>
    <t>от 18.12.2019 № 134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</si>
</sst>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3" fillId="0" borderId="1"/>
  </cellStyleXfs>
  <cellXfs count="54">
    <xf numFmtId="0" fontId="0" fillId="0" borderId="0" xfId="0"/>
    <xf numFmtId="0" fontId="14" fillId="0" borderId="0" xfId="0" applyFont="1" applyFill="1" applyProtection="1">
      <protection locked="0"/>
    </xf>
    <xf numFmtId="0" fontId="14" fillId="0" borderId="1" xfId="0" applyFont="1" applyFill="1" applyBorder="1" applyProtection="1">
      <protection locked="0"/>
    </xf>
    <xf numFmtId="0" fontId="20" fillId="0" borderId="34" xfId="36" applyNumberFormat="1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Protection="1">
      <protection locked="0"/>
    </xf>
    <xf numFmtId="4" fontId="4" fillId="0" borderId="34" xfId="32" applyNumberFormat="1" applyFont="1" applyFill="1" applyBorder="1" applyAlignment="1" applyProtection="1">
      <alignment vertical="center"/>
    </xf>
    <xf numFmtId="0" fontId="4" fillId="0" borderId="34" xfId="44" applyNumberFormat="1" applyFont="1" applyFill="1" applyBorder="1" applyAlignment="1" applyProtection="1">
      <alignment vertical="center" wrapText="1"/>
    </xf>
    <xf numFmtId="49" fontId="4" fillId="0" borderId="34" xfId="46" applyFont="1" applyFill="1" applyBorder="1" applyAlignment="1" applyProtection="1">
      <alignment horizontal="center" vertical="center"/>
    </xf>
    <xf numFmtId="4" fontId="4" fillId="0" borderId="34" xfId="47" applyFont="1" applyFill="1" applyBorder="1" applyAlignment="1" applyProtection="1">
      <alignment horizontal="right" vertical="center" shrinkToFit="1"/>
    </xf>
    <xf numFmtId="0" fontId="20" fillId="0" borderId="34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/>
    </xf>
    <xf numFmtId="0" fontId="12" fillId="0" borderId="1" xfId="0" applyFont="1" applyFill="1" applyBorder="1"/>
    <xf numFmtId="0" fontId="14" fillId="0" borderId="1" xfId="125" applyFont="1" applyFill="1" applyAlignment="1">
      <alignment horizontal="left" wrapText="1"/>
    </xf>
    <xf numFmtId="0" fontId="17" fillId="0" borderId="1" xfId="0" applyFont="1" applyFill="1" applyBorder="1"/>
    <xf numFmtId="0" fontId="14" fillId="0" borderId="1" xfId="125" applyFont="1" applyFill="1" applyAlignment="1">
      <alignment horizontal="right"/>
    </xf>
    <xf numFmtId="0" fontId="19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0" fillId="0" borderId="34" xfId="123" applyNumberFormat="1" applyFont="1" applyFill="1" applyBorder="1" applyAlignment="1" applyProtection="1">
      <alignment horizontal="center" vertical="center" wrapText="1"/>
    </xf>
    <xf numFmtId="49" fontId="20" fillId="0" borderId="34" xfId="39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 applyProtection="1">
      <protection locked="0"/>
    </xf>
    <xf numFmtId="0" fontId="4" fillId="0" borderId="34" xfId="33" applyNumberFormat="1" applyFont="1" applyFill="1" applyBorder="1" applyAlignment="1" applyProtection="1">
      <alignment horizontal="center" vertical="center"/>
    </xf>
    <xf numFmtId="0" fontId="4" fillId="0" borderId="34" xfId="34" applyNumberFormat="1" applyFont="1" applyFill="1" applyBorder="1" applyAlignment="1" applyProtection="1">
      <alignment horizontal="center" vertical="center"/>
    </xf>
    <xf numFmtId="0" fontId="4" fillId="0" borderId="34" xfId="32" applyNumberFormat="1" applyFont="1" applyFill="1" applyBorder="1" applyAlignment="1" applyProtection="1">
      <alignment horizontal="center" vertical="center"/>
    </xf>
    <xf numFmtId="0" fontId="14" fillId="0" borderId="0" xfId="0" applyFont="1" applyFill="1" applyAlignment="1" applyProtection="1">
      <alignment horizontal="center"/>
      <protection locked="0"/>
    </xf>
    <xf numFmtId="0" fontId="4" fillId="0" borderId="34" xfId="36" applyNumberFormat="1" applyFont="1" applyFill="1" applyBorder="1" applyAlignment="1" applyProtection="1">
      <alignment vertical="center" wrapText="1"/>
    </xf>
    <xf numFmtId="49" fontId="4" fillId="0" borderId="34" xfId="38" applyFont="1" applyFill="1" applyBorder="1" applyAlignment="1" applyProtection="1">
      <alignment horizontal="center" vertical="center"/>
    </xf>
    <xf numFmtId="0" fontId="4" fillId="0" borderId="34" xfId="40" applyNumberFormat="1" applyFont="1" applyFill="1" applyBorder="1" applyAlignment="1" applyProtection="1">
      <alignment vertical="center" wrapText="1"/>
    </xf>
    <xf numFmtId="49" fontId="4" fillId="0" borderId="34" xfId="42" applyFont="1" applyFill="1" applyBorder="1" applyAlignment="1" applyProtection="1">
      <alignment horizontal="center" vertical="center"/>
    </xf>
    <xf numFmtId="0" fontId="20" fillId="0" borderId="34" xfId="0" applyFont="1" applyFill="1" applyBorder="1" applyAlignment="1">
      <alignment horizontal="justify" vertical="center" wrapText="1"/>
    </xf>
    <xf numFmtId="0" fontId="21" fillId="0" borderId="34" xfId="0" applyNumberFormat="1" applyFont="1" applyFill="1" applyBorder="1" applyAlignment="1">
      <alignment vertical="center" wrapText="1"/>
    </xf>
    <xf numFmtId="0" fontId="20" fillId="0" borderId="34" xfId="0" applyFont="1" applyFill="1" applyBorder="1" applyAlignment="1">
      <alignment vertical="center"/>
    </xf>
    <xf numFmtId="4" fontId="4" fillId="0" borderId="34" xfId="14" applyNumberFormat="1" applyFont="1" applyFill="1" applyBorder="1" applyAlignment="1" applyProtection="1">
      <alignment vertical="center"/>
    </xf>
    <xf numFmtId="0" fontId="20" fillId="0" borderId="0" xfId="0" applyFont="1" applyFill="1" applyProtection="1">
      <protection locked="0"/>
    </xf>
    <xf numFmtId="0" fontId="20" fillId="0" borderId="34" xfId="0" applyFont="1" applyFill="1" applyBorder="1" applyAlignment="1" applyProtection="1">
      <alignment vertical="center" wrapText="1"/>
      <protection locked="0"/>
    </xf>
    <xf numFmtId="4" fontId="20" fillId="0" borderId="34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Alignment="1" applyProtection="1">
      <protection locked="0"/>
    </xf>
    <xf numFmtId="4" fontId="18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0" fontId="14" fillId="0" borderId="0" xfId="0" applyFont="1" applyFill="1" applyAlignment="1" applyProtection="1">
      <alignment wrapText="1"/>
      <protection locked="0"/>
    </xf>
    <xf numFmtId="0" fontId="18" fillId="0" borderId="0" xfId="0" applyFont="1" applyFill="1" applyProtection="1">
      <protection locked="0"/>
    </xf>
    <xf numFmtId="49" fontId="20" fillId="0" borderId="34" xfId="0" applyNumberFormat="1" applyFont="1" applyFill="1" applyBorder="1" applyAlignment="1" applyProtection="1">
      <alignment horizontal="center" vertical="center"/>
      <protection locked="0"/>
    </xf>
    <xf numFmtId="49" fontId="17" fillId="0" borderId="1" xfId="0" applyNumberFormat="1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49" fontId="20" fillId="0" borderId="3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Protection="1">
      <protection locked="0"/>
    </xf>
    <xf numFmtId="4" fontId="17" fillId="0" borderId="1" xfId="0" applyNumberFormat="1" applyFont="1" applyFill="1" applyBorder="1"/>
    <xf numFmtId="4" fontId="14" fillId="0" borderId="1" xfId="0" applyNumberFormat="1" applyFont="1" applyFill="1" applyBorder="1" applyAlignment="1" applyProtection="1">
      <protection locked="0"/>
    </xf>
    <xf numFmtId="4" fontId="14" fillId="0" borderId="0" xfId="0" applyNumberFormat="1" applyFont="1" applyFill="1" applyAlignment="1" applyProtection="1">
      <alignment horizontal="center"/>
      <protection locked="0"/>
    </xf>
    <xf numFmtId="4" fontId="14" fillId="0" borderId="1" xfId="0" applyNumberFormat="1" applyFont="1" applyFill="1" applyBorder="1" applyProtection="1">
      <protection locked="0"/>
    </xf>
    <xf numFmtId="4" fontId="20" fillId="0" borderId="1" xfId="0" applyNumberFormat="1" applyFont="1" applyFill="1" applyBorder="1" applyProtection="1">
      <protection locked="0"/>
    </xf>
    <xf numFmtId="4" fontId="20" fillId="0" borderId="0" xfId="0" applyNumberFormat="1" applyFont="1" applyFill="1" applyProtection="1">
      <protection locked="0"/>
    </xf>
    <xf numFmtId="4" fontId="22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54"/>
  <sheetViews>
    <sheetView tabSelected="1" zoomScale="85" zoomScaleNormal="85" workbookViewId="0">
      <pane ySplit="6" topLeftCell="A104" activePane="bottomLeft" state="frozen"/>
      <selection activeCell="B1" sqref="B1"/>
      <selection pane="bottomLeft" activeCell="A4" sqref="A4:D4"/>
    </sheetView>
  </sheetViews>
  <sheetFormatPr defaultColWidth="8.81640625" defaultRowHeight="14"/>
  <cols>
    <col min="1" max="1" width="9.26953125" style="44" customWidth="1"/>
    <col min="2" max="2" width="88" style="35" customWidth="1"/>
    <col min="3" max="3" width="29.1796875" style="39" customWidth="1"/>
    <col min="4" max="4" width="19.54296875" style="1" customWidth="1"/>
    <col min="5" max="5" width="39.54296875" style="37" customWidth="1"/>
    <col min="6" max="16384" width="8.81640625" style="1"/>
  </cols>
  <sheetData>
    <row r="1" spans="1:5" s="13" customFormat="1" ht="52.9" customHeight="1">
      <c r="A1" s="41"/>
      <c r="B1" s="10"/>
      <c r="C1" s="11"/>
      <c r="D1" s="12" t="s">
        <v>186</v>
      </c>
      <c r="E1" s="45"/>
    </row>
    <row r="2" spans="1:5" s="13" customFormat="1" ht="16.149999999999999" customHeight="1">
      <c r="A2" s="41"/>
      <c r="B2" s="10"/>
      <c r="C2" s="11"/>
      <c r="D2" s="14" t="s">
        <v>185</v>
      </c>
      <c r="E2" s="45"/>
    </row>
    <row r="3" spans="1:5" s="13" customFormat="1" ht="15.65" customHeight="1">
      <c r="A3" s="41"/>
      <c r="B3" s="10"/>
      <c r="C3" s="11"/>
      <c r="D3" s="14" t="s">
        <v>273</v>
      </c>
      <c r="E3" s="45"/>
    </row>
    <row r="4" spans="1:5" s="13" customFormat="1" ht="24" customHeight="1">
      <c r="A4" s="52" t="s">
        <v>150</v>
      </c>
      <c r="B4" s="52"/>
      <c r="C4" s="53"/>
      <c r="D4" s="53"/>
      <c r="E4" s="45"/>
    </row>
    <row r="5" spans="1:5" s="13" customFormat="1" ht="13.9" customHeight="1">
      <c r="A5" s="42"/>
      <c r="B5" s="15"/>
      <c r="C5" s="16"/>
      <c r="D5" s="51"/>
      <c r="E5" s="45"/>
    </row>
    <row r="6" spans="1:5" s="19" customFormat="1" ht="43.5" customHeight="1">
      <c r="A6" s="43" t="s">
        <v>110</v>
      </c>
      <c r="B6" s="3" t="s">
        <v>0</v>
      </c>
      <c r="C6" s="17" t="s">
        <v>1</v>
      </c>
      <c r="D6" s="18" t="s">
        <v>120</v>
      </c>
      <c r="E6" s="46"/>
    </row>
    <row r="7" spans="1:5" s="23" customFormat="1" ht="14.25" customHeight="1">
      <c r="A7" s="40">
        <v>1</v>
      </c>
      <c r="B7" s="20">
        <v>2</v>
      </c>
      <c r="C7" s="21">
        <v>3</v>
      </c>
      <c r="D7" s="22">
        <v>4</v>
      </c>
      <c r="E7" s="47"/>
    </row>
    <row r="8" spans="1:5" ht="17.25" customHeight="1">
      <c r="A8" s="40">
        <v>1</v>
      </c>
      <c r="B8" s="24" t="s">
        <v>2</v>
      </c>
      <c r="C8" s="25" t="s">
        <v>3</v>
      </c>
      <c r="D8" s="5">
        <f>D10+D63</f>
        <v>4418239382.0299997</v>
      </c>
    </row>
    <row r="9" spans="1:5" ht="15" customHeight="1">
      <c r="A9" s="40">
        <v>2</v>
      </c>
      <c r="B9" s="26" t="s">
        <v>4</v>
      </c>
      <c r="C9" s="27"/>
      <c r="D9" s="5"/>
    </row>
    <row r="10" spans="1:5" ht="15.5">
      <c r="A10" s="40">
        <v>3</v>
      </c>
      <c r="B10" s="6" t="s">
        <v>112</v>
      </c>
      <c r="C10" s="7" t="s">
        <v>5</v>
      </c>
      <c r="D10" s="5">
        <f>D11+D13+D20+D24+D27+D30+D41+D43+D46+D49</f>
        <v>1379507395.71</v>
      </c>
    </row>
    <row r="11" spans="1:5" ht="15.5">
      <c r="A11" s="40">
        <v>4</v>
      </c>
      <c r="B11" s="6" t="s">
        <v>113</v>
      </c>
      <c r="C11" s="7" t="s">
        <v>6</v>
      </c>
      <c r="D11" s="5">
        <f>D12</f>
        <v>1074447145.3199999</v>
      </c>
    </row>
    <row r="12" spans="1:5" ht="17.5" customHeight="1">
      <c r="A12" s="40">
        <v>5</v>
      </c>
      <c r="B12" s="6" t="s">
        <v>114</v>
      </c>
      <c r="C12" s="7" t="s">
        <v>7</v>
      </c>
      <c r="D12" s="5">
        <v>1074447145.3199999</v>
      </c>
    </row>
    <row r="13" spans="1:5" ht="35.5" customHeight="1">
      <c r="A13" s="40">
        <v>6</v>
      </c>
      <c r="B13" s="6" t="s">
        <v>111</v>
      </c>
      <c r="C13" s="7" t="s">
        <v>8</v>
      </c>
      <c r="D13" s="5">
        <f>D14</f>
        <v>20477898.41</v>
      </c>
    </row>
    <row r="14" spans="1:5" ht="32.25" customHeight="1">
      <c r="A14" s="40">
        <v>7</v>
      </c>
      <c r="B14" s="6" t="s">
        <v>9</v>
      </c>
      <c r="C14" s="7" t="s">
        <v>10</v>
      </c>
      <c r="D14" s="8">
        <f>D15+D16+D17+D18+D19</f>
        <v>20477898.41</v>
      </c>
    </row>
    <row r="15" spans="1:5" ht="32.25" customHeight="1">
      <c r="A15" s="40" t="s">
        <v>248</v>
      </c>
      <c r="B15" s="6" t="s">
        <v>243</v>
      </c>
      <c r="C15" s="7" t="s">
        <v>244</v>
      </c>
      <c r="D15" s="8">
        <v>154665</v>
      </c>
    </row>
    <row r="16" spans="1:5" ht="91.15" customHeight="1">
      <c r="A16" s="40">
        <v>8</v>
      </c>
      <c r="B16" s="6" t="s">
        <v>229</v>
      </c>
      <c r="C16" s="7" t="s">
        <v>230</v>
      </c>
      <c r="D16" s="5">
        <v>9282739.9700000007</v>
      </c>
    </row>
    <row r="17" spans="1:4" ht="100.15" customHeight="1">
      <c r="A17" s="40">
        <v>9</v>
      </c>
      <c r="B17" s="6" t="s">
        <v>234</v>
      </c>
      <c r="C17" s="7" t="s">
        <v>231</v>
      </c>
      <c r="D17" s="5">
        <v>50172.19</v>
      </c>
    </row>
    <row r="18" spans="1:4" ht="83.5" customHeight="1">
      <c r="A18" s="40">
        <v>10</v>
      </c>
      <c r="B18" s="6" t="s">
        <v>235</v>
      </c>
      <c r="C18" s="7" t="s">
        <v>232</v>
      </c>
      <c r="D18" s="5">
        <v>12434280</v>
      </c>
    </row>
    <row r="19" spans="1:4" ht="94.15" customHeight="1">
      <c r="A19" s="40">
        <v>11</v>
      </c>
      <c r="B19" s="28" t="s">
        <v>236</v>
      </c>
      <c r="C19" s="7" t="s">
        <v>233</v>
      </c>
      <c r="D19" s="5">
        <v>-1443958.75</v>
      </c>
    </row>
    <row r="20" spans="1:4" ht="24" customHeight="1">
      <c r="A20" s="40">
        <v>12</v>
      </c>
      <c r="B20" s="6" t="s">
        <v>11</v>
      </c>
      <c r="C20" s="7" t="s">
        <v>12</v>
      </c>
      <c r="D20" s="5">
        <f>D21+D22+D23</f>
        <v>81667600</v>
      </c>
    </row>
    <row r="21" spans="1:4" ht="30.65" customHeight="1">
      <c r="A21" s="40">
        <v>13</v>
      </c>
      <c r="B21" s="6" t="s">
        <v>13</v>
      </c>
      <c r="C21" s="7" t="s">
        <v>14</v>
      </c>
      <c r="D21" s="5">
        <v>44136200</v>
      </c>
    </row>
    <row r="22" spans="1:4" ht="19.149999999999999" customHeight="1">
      <c r="A22" s="40">
        <v>14</v>
      </c>
      <c r="B22" s="6" t="s">
        <v>15</v>
      </c>
      <c r="C22" s="7" t="s">
        <v>16</v>
      </c>
      <c r="D22" s="5">
        <v>28300000</v>
      </c>
    </row>
    <row r="23" spans="1:4" ht="30.65" customHeight="1">
      <c r="A23" s="40">
        <v>15</v>
      </c>
      <c r="B23" s="6" t="s">
        <v>17</v>
      </c>
      <c r="C23" s="7" t="s">
        <v>18</v>
      </c>
      <c r="D23" s="5">
        <v>9231400</v>
      </c>
    </row>
    <row r="24" spans="1:4" ht="18.649999999999999" customHeight="1">
      <c r="A24" s="40">
        <v>16</v>
      </c>
      <c r="B24" s="6" t="s">
        <v>19</v>
      </c>
      <c r="C24" s="7" t="s">
        <v>20</v>
      </c>
      <c r="D24" s="5">
        <f>D25+D26</f>
        <v>49810000</v>
      </c>
    </row>
    <row r="25" spans="1:4" ht="18.649999999999999" customHeight="1">
      <c r="A25" s="40">
        <v>17</v>
      </c>
      <c r="B25" s="6" t="s">
        <v>21</v>
      </c>
      <c r="C25" s="7" t="s">
        <v>22</v>
      </c>
      <c r="D25" s="5">
        <v>37670000</v>
      </c>
    </row>
    <row r="26" spans="1:4" ht="18.649999999999999" customHeight="1">
      <c r="A26" s="40">
        <v>18</v>
      </c>
      <c r="B26" s="6" t="s">
        <v>23</v>
      </c>
      <c r="C26" s="7" t="s">
        <v>24</v>
      </c>
      <c r="D26" s="5">
        <v>12140000</v>
      </c>
    </row>
    <row r="27" spans="1:4" ht="18.649999999999999" customHeight="1">
      <c r="A27" s="40">
        <v>19</v>
      </c>
      <c r="B27" s="6" t="s">
        <v>25</v>
      </c>
      <c r="C27" s="7" t="s">
        <v>26</v>
      </c>
      <c r="D27" s="5">
        <f>D28+D29</f>
        <v>11000000</v>
      </c>
    </row>
    <row r="28" spans="1:4" ht="31.9" customHeight="1">
      <c r="A28" s="40">
        <v>20</v>
      </c>
      <c r="B28" s="6" t="s">
        <v>27</v>
      </c>
      <c r="C28" s="7" t="s">
        <v>28</v>
      </c>
      <c r="D28" s="5">
        <v>10855200</v>
      </c>
    </row>
    <row r="29" spans="1:4" ht="28.9" customHeight="1">
      <c r="A29" s="40">
        <v>21</v>
      </c>
      <c r="B29" s="6" t="s">
        <v>29</v>
      </c>
      <c r="C29" s="7" t="s">
        <v>30</v>
      </c>
      <c r="D29" s="5">
        <v>144800</v>
      </c>
    </row>
    <row r="30" spans="1:4" ht="36" customHeight="1">
      <c r="A30" s="40">
        <v>22</v>
      </c>
      <c r="B30" s="6" t="s">
        <v>31</v>
      </c>
      <c r="C30" s="7" t="s">
        <v>32</v>
      </c>
      <c r="D30" s="5">
        <f>D31+D32+D38+D39+D40</f>
        <v>87383042.879999995</v>
      </c>
    </row>
    <row r="31" spans="1:4" ht="63" customHeight="1">
      <c r="A31" s="40">
        <v>23</v>
      </c>
      <c r="B31" s="6" t="s">
        <v>33</v>
      </c>
      <c r="C31" s="7" t="s">
        <v>34</v>
      </c>
      <c r="D31" s="5">
        <f>6411000-1381852</f>
        <v>5029148</v>
      </c>
    </row>
    <row r="32" spans="1:4" ht="63" customHeight="1">
      <c r="A32" s="40">
        <v>24</v>
      </c>
      <c r="B32" s="6" t="s">
        <v>35</v>
      </c>
      <c r="C32" s="7" t="s">
        <v>36</v>
      </c>
      <c r="D32" s="5">
        <f>D33+D34+D35+D36+D37</f>
        <v>53994112.880000003</v>
      </c>
    </row>
    <row r="33" spans="1:4" ht="51" customHeight="1">
      <c r="A33" s="40">
        <v>25</v>
      </c>
      <c r="B33" s="6" t="s">
        <v>37</v>
      </c>
      <c r="C33" s="7" t="s">
        <v>38</v>
      </c>
      <c r="D33" s="5">
        <v>34982600</v>
      </c>
    </row>
    <row r="34" spans="1:4" ht="71.25" customHeight="1">
      <c r="A34" s="40">
        <v>26</v>
      </c>
      <c r="B34" s="6" t="s">
        <v>39</v>
      </c>
      <c r="C34" s="7" t="s">
        <v>40</v>
      </c>
      <c r="D34" s="5">
        <v>9811600</v>
      </c>
    </row>
    <row r="35" spans="1:4" ht="67.5" customHeight="1">
      <c r="A35" s="40">
        <v>27</v>
      </c>
      <c r="B35" s="6" t="s">
        <v>41</v>
      </c>
      <c r="C35" s="7" t="s">
        <v>42</v>
      </c>
      <c r="D35" s="5">
        <v>122000</v>
      </c>
    </row>
    <row r="36" spans="1:4" ht="35.25" customHeight="1">
      <c r="A36" s="40">
        <v>28</v>
      </c>
      <c r="B36" s="6" t="s">
        <v>43</v>
      </c>
      <c r="C36" s="7" t="s">
        <v>44</v>
      </c>
      <c r="D36" s="5">
        <f>30766100-21804500</f>
        <v>8961600</v>
      </c>
    </row>
    <row r="37" spans="1:4" ht="35.25" customHeight="1">
      <c r="A37" s="40" t="s">
        <v>247</v>
      </c>
      <c r="B37" s="6" t="s">
        <v>246</v>
      </c>
      <c r="C37" s="7" t="s">
        <v>245</v>
      </c>
      <c r="D37" s="5">
        <v>116312.88</v>
      </c>
    </row>
    <row r="38" spans="1:4" ht="18.649999999999999" customHeight="1">
      <c r="A38" s="40">
        <v>29</v>
      </c>
      <c r="B38" s="6" t="s">
        <v>45</v>
      </c>
      <c r="C38" s="7" t="s">
        <v>46</v>
      </c>
      <c r="D38" s="5">
        <f>3792330+1690795.84</f>
        <v>5483125.8399999999</v>
      </c>
    </row>
    <row r="39" spans="1:4" ht="67.5" customHeight="1">
      <c r="A39" s="40">
        <v>30</v>
      </c>
      <c r="B39" s="6" t="s">
        <v>47</v>
      </c>
      <c r="C39" s="7" t="s">
        <v>48</v>
      </c>
      <c r="D39" s="5">
        <v>36100</v>
      </c>
    </row>
    <row r="40" spans="1:4" ht="63" customHeight="1">
      <c r="A40" s="40">
        <v>31</v>
      </c>
      <c r="B40" s="6" t="s">
        <v>49</v>
      </c>
      <c r="C40" s="7" t="s">
        <v>50</v>
      </c>
      <c r="D40" s="5">
        <f>1345000+21804500-308943.84</f>
        <v>22840556.16</v>
      </c>
    </row>
    <row r="41" spans="1:4" ht="18" customHeight="1">
      <c r="A41" s="40">
        <v>32</v>
      </c>
      <c r="B41" s="6" t="s">
        <v>51</v>
      </c>
      <c r="C41" s="7" t="s">
        <v>52</v>
      </c>
      <c r="D41" s="5">
        <f>D42</f>
        <v>3348000</v>
      </c>
    </row>
    <row r="42" spans="1:4" ht="18" customHeight="1">
      <c r="A42" s="40">
        <v>33</v>
      </c>
      <c r="B42" s="6" t="s">
        <v>53</v>
      </c>
      <c r="C42" s="7" t="s">
        <v>54</v>
      </c>
      <c r="D42" s="5">
        <v>3348000</v>
      </c>
    </row>
    <row r="43" spans="1:4" ht="31">
      <c r="A43" s="40">
        <v>34</v>
      </c>
      <c r="B43" s="6" t="s">
        <v>55</v>
      </c>
      <c r="C43" s="7" t="s">
        <v>56</v>
      </c>
      <c r="D43" s="5">
        <f>D44+D45</f>
        <v>20222073.099999998</v>
      </c>
    </row>
    <row r="44" spans="1:4" ht="19.149999999999999" customHeight="1">
      <c r="A44" s="40">
        <v>35</v>
      </c>
      <c r="B44" s="6" t="s">
        <v>57</v>
      </c>
      <c r="C44" s="7" t="s">
        <v>58</v>
      </c>
      <c r="D44" s="5">
        <v>565000</v>
      </c>
    </row>
    <row r="45" spans="1:4" ht="19.149999999999999" customHeight="1">
      <c r="A45" s="40">
        <v>36</v>
      </c>
      <c r="B45" s="6" t="s">
        <v>59</v>
      </c>
      <c r="C45" s="7" t="s">
        <v>60</v>
      </c>
      <c r="D45" s="5">
        <f>19048202.9+608870.2</f>
        <v>19657073.099999998</v>
      </c>
    </row>
    <row r="46" spans="1:4" ht="19.149999999999999" customHeight="1">
      <c r="A46" s="40">
        <v>37</v>
      </c>
      <c r="B46" s="6" t="s">
        <v>61</v>
      </c>
      <c r="C46" s="7" t="s">
        <v>62</v>
      </c>
      <c r="D46" s="5">
        <f>D47+D48</f>
        <v>19651436</v>
      </c>
    </row>
    <row r="47" spans="1:4" ht="19.149999999999999" customHeight="1">
      <c r="A47" s="40">
        <v>38</v>
      </c>
      <c r="B47" s="6" t="s">
        <v>63</v>
      </c>
      <c r="C47" s="7" t="s">
        <v>64</v>
      </c>
      <c r="D47" s="5">
        <v>2048000</v>
      </c>
    </row>
    <row r="48" spans="1:4" ht="61.9" customHeight="1">
      <c r="A48" s="40">
        <v>39</v>
      </c>
      <c r="B48" s="6" t="s">
        <v>65</v>
      </c>
      <c r="C48" s="7" t="s">
        <v>66</v>
      </c>
      <c r="D48" s="5">
        <v>17603436</v>
      </c>
    </row>
    <row r="49" spans="1:4" ht="19.149999999999999" customHeight="1">
      <c r="A49" s="40">
        <v>40</v>
      </c>
      <c r="B49" s="6" t="s">
        <v>67</v>
      </c>
      <c r="C49" s="7" t="s">
        <v>68</v>
      </c>
      <c r="D49" s="5">
        <f>D50+D51+D52+D53+D54+D55+D56+D57+D58+D59+D60+D61+D62</f>
        <v>11500200</v>
      </c>
    </row>
    <row r="50" spans="1:4" ht="19.149999999999999" customHeight="1">
      <c r="A50" s="40">
        <v>41</v>
      </c>
      <c r="B50" s="6" t="s">
        <v>69</v>
      </c>
      <c r="C50" s="7" t="s">
        <v>70</v>
      </c>
      <c r="D50" s="5">
        <v>10000</v>
      </c>
    </row>
    <row r="51" spans="1:4" ht="51" customHeight="1">
      <c r="A51" s="40">
        <v>42</v>
      </c>
      <c r="B51" s="6" t="s">
        <v>71</v>
      </c>
      <c r="C51" s="7" t="s">
        <v>72</v>
      </c>
      <c r="D51" s="5">
        <v>50000</v>
      </c>
    </row>
    <row r="52" spans="1:4" ht="51" customHeight="1">
      <c r="A52" s="40">
        <v>43</v>
      </c>
      <c r="B52" s="6" t="s">
        <v>73</v>
      </c>
      <c r="C52" s="7" t="s">
        <v>74</v>
      </c>
      <c r="D52" s="5">
        <v>145000</v>
      </c>
    </row>
    <row r="53" spans="1:4" ht="18.649999999999999" customHeight="1">
      <c r="A53" s="40">
        <v>44</v>
      </c>
      <c r="B53" s="6" t="s">
        <v>75</v>
      </c>
      <c r="C53" s="7" t="s">
        <v>76</v>
      </c>
      <c r="D53" s="5">
        <v>2300</v>
      </c>
    </row>
    <row r="54" spans="1:4" ht="84" customHeight="1">
      <c r="A54" s="40">
        <v>45</v>
      </c>
      <c r="B54" s="6" t="s">
        <v>77</v>
      </c>
      <c r="C54" s="7" t="s">
        <v>78</v>
      </c>
      <c r="D54" s="5">
        <v>45000</v>
      </c>
    </row>
    <row r="55" spans="1:4" ht="51.65" customHeight="1">
      <c r="A55" s="40">
        <v>46</v>
      </c>
      <c r="B55" s="6" t="s">
        <v>79</v>
      </c>
      <c r="C55" s="7" t="s">
        <v>80</v>
      </c>
      <c r="D55" s="5">
        <v>1215000</v>
      </c>
    </row>
    <row r="56" spans="1:4" ht="18.649999999999999" customHeight="1">
      <c r="A56" s="40">
        <v>47</v>
      </c>
      <c r="B56" s="6" t="s">
        <v>81</v>
      </c>
      <c r="C56" s="7" t="s">
        <v>82</v>
      </c>
      <c r="D56" s="5">
        <v>300000</v>
      </c>
    </row>
    <row r="57" spans="1:4" ht="31.9" customHeight="1">
      <c r="A57" s="40">
        <v>48</v>
      </c>
      <c r="B57" s="6" t="s">
        <v>83</v>
      </c>
      <c r="C57" s="7" t="s">
        <v>84</v>
      </c>
      <c r="D57" s="5">
        <v>500000</v>
      </c>
    </row>
    <row r="58" spans="1:4" ht="51.65" customHeight="1">
      <c r="A58" s="40">
        <v>49</v>
      </c>
      <c r="B58" s="6" t="s">
        <v>85</v>
      </c>
      <c r="C58" s="7" t="s">
        <v>86</v>
      </c>
      <c r="D58" s="5">
        <v>470000</v>
      </c>
    </row>
    <row r="59" spans="1:4" ht="51.65" customHeight="1">
      <c r="A59" s="40">
        <v>50</v>
      </c>
      <c r="B59" s="6" t="s">
        <v>87</v>
      </c>
      <c r="C59" s="7" t="s">
        <v>88</v>
      </c>
      <c r="D59" s="5">
        <v>1900</v>
      </c>
    </row>
    <row r="60" spans="1:4" ht="51.65" customHeight="1">
      <c r="A60" s="40">
        <v>51</v>
      </c>
      <c r="B60" s="6" t="s">
        <v>149</v>
      </c>
      <c r="C60" s="7" t="s">
        <v>139</v>
      </c>
      <c r="D60" s="5">
        <v>250000</v>
      </c>
    </row>
    <row r="61" spans="1:4" ht="30.65" customHeight="1">
      <c r="A61" s="40">
        <v>52</v>
      </c>
      <c r="B61" s="6" t="s">
        <v>89</v>
      </c>
      <c r="C61" s="7" t="s">
        <v>90</v>
      </c>
      <c r="D61" s="5">
        <v>133000</v>
      </c>
    </row>
    <row r="62" spans="1:4" ht="31.15" customHeight="1">
      <c r="A62" s="40">
        <v>53</v>
      </c>
      <c r="B62" s="6" t="s">
        <v>91</v>
      </c>
      <c r="C62" s="7" t="s">
        <v>92</v>
      </c>
      <c r="D62" s="5">
        <f>30000+145000+3000+10000+10000+1300000+10000+355000+2770000+2500000+1245000</f>
        <v>8378000</v>
      </c>
    </row>
    <row r="63" spans="1:4" ht="18.649999999999999" customHeight="1">
      <c r="A63" s="40">
        <v>54</v>
      </c>
      <c r="B63" s="6" t="s">
        <v>93</v>
      </c>
      <c r="C63" s="7" t="s">
        <v>94</v>
      </c>
      <c r="D63" s="5">
        <f>D64+D132+D133+D134</f>
        <v>3038731986.3199997</v>
      </c>
    </row>
    <row r="64" spans="1:4" ht="31.15" customHeight="1">
      <c r="A64" s="40">
        <v>55</v>
      </c>
      <c r="B64" s="6" t="s">
        <v>95</v>
      </c>
      <c r="C64" s="7" t="s">
        <v>96</v>
      </c>
      <c r="D64" s="8">
        <f>D65+D70+D100+D120</f>
        <v>3017836510</v>
      </c>
    </row>
    <row r="65" spans="1:4" ht="18.649999999999999" customHeight="1">
      <c r="A65" s="40">
        <v>56</v>
      </c>
      <c r="B65" s="6" t="s">
        <v>97</v>
      </c>
      <c r="C65" s="7" t="s">
        <v>122</v>
      </c>
      <c r="D65" s="5">
        <f>D66+D68</f>
        <v>661821000</v>
      </c>
    </row>
    <row r="66" spans="1:4" ht="18.649999999999999" customHeight="1">
      <c r="A66" s="40">
        <v>57</v>
      </c>
      <c r="B66" s="6" t="s">
        <v>98</v>
      </c>
      <c r="C66" s="7" t="s">
        <v>123</v>
      </c>
      <c r="D66" s="5">
        <f>D67</f>
        <v>364809000</v>
      </c>
    </row>
    <row r="67" spans="1:4" ht="18.649999999999999" customHeight="1">
      <c r="A67" s="40">
        <v>58</v>
      </c>
      <c r="B67" s="6" t="s">
        <v>99</v>
      </c>
      <c r="C67" s="7" t="s">
        <v>124</v>
      </c>
      <c r="D67" s="5">
        <v>364809000</v>
      </c>
    </row>
    <row r="68" spans="1:4" ht="31.9" customHeight="1">
      <c r="A68" s="40">
        <v>59</v>
      </c>
      <c r="B68" s="6" t="s">
        <v>100</v>
      </c>
      <c r="C68" s="7" t="s">
        <v>125</v>
      </c>
      <c r="D68" s="5">
        <f>D69</f>
        <v>297012000</v>
      </c>
    </row>
    <row r="69" spans="1:4" ht="31.9" customHeight="1">
      <c r="A69" s="40">
        <v>60</v>
      </c>
      <c r="B69" s="6" t="s">
        <v>101</v>
      </c>
      <c r="C69" s="7" t="s">
        <v>126</v>
      </c>
      <c r="D69" s="5">
        <v>297012000</v>
      </c>
    </row>
    <row r="70" spans="1:4" ht="31.9" customHeight="1">
      <c r="A70" s="40">
        <v>61</v>
      </c>
      <c r="B70" s="6" t="s">
        <v>102</v>
      </c>
      <c r="C70" s="7" t="s">
        <v>127</v>
      </c>
      <c r="D70" s="8">
        <f>D87+D71+D73+D75+D77+D79+D81+D83+D85</f>
        <v>623491110</v>
      </c>
    </row>
    <row r="71" spans="1:4" ht="37.15" customHeight="1">
      <c r="A71" s="40" t="s">
        <v>156</v>
      </c>
      <c r="B71" s="6" t="s">
        <v>160</v>
      </c>
      <c r="C71" s="7" t="s">
        <v>161</v>
      </c>
      <c r="D71" s="8">
        <f>D72</f>
        <v>13289100</v>
      </c>
    </row>
    <row r="72" spans="1:4" ht="31.9" customHeight="1">
      <c r="A72" s="40" t="s">
        <v>157</v>
      </c>
      <c r="B72" s="6" t="s">
        <v>163</v>
      </c>
      <c r="C72" s="7" t="s">
        <v>162</v>
      </c>
      <c r="D72" s="8">
        <f>13657600-368500</f>
        <v>13289100</v>
      </c>
    </row>
    <row r="73" spans="1:4" ht="31.9" customHeight="1">
      <c r="A73" s="40" t="s">
        <v>193</v>
      </c>
      <c r="B73" s="6" t="s">
        <v>189</v>
      </c>
      <c r="C73" s="7" t="s">
        <v>191</v>
      </c>
      <c r="D73" s="8">
        <f>D74</f>
        <v>918000</v>
      </c>
    </row>
    <row r="74" spans="1:4" ht="31.9" customHeight="1">
      <c r="A74" s="40" t="s">
        <v>194</v>
      </c>
      <c r="B74" s="6" t="s">
        <v>190</v>
      </c>
      <c r="C74" s="7" t="s">
        <v>192</v>
      </c>
      <c r="D74" s="8">
        <v>918000</v>
      </c>
    </row>
    <row r="75" spans="1:4" ht="52.15" customHeight="1">
      <c r="A75" s="40" t="s">
        <v>205</v>
      </c>
      <c r="B75" s="6" t="s">
        <v>255</v>
      </c>
      <c r="C75" s="7" t="s">
        <v>252</v>
      </c>
      <c r="D75" s="8">
        <f>D76</f>
        <v>220800</v>
      </c>
    </row>
    <row r="76" spans="1:4" ht="53.5" customHeight="1">
      <c r="A76" s="40" t="s">
        <v>206</v>
      </c>
      <c r="B76" s="6" t="s">
        <v>254</v>
      </c>
      <c r="C76" s="7" t="s">
        <v>253</v>
      </c>
      <c r="D76" s="8">
        <v>220800</v>
      </c>
    </row>
    <row r="77" spans="1:4" ht="31.9" customHeight="1">
      <c r="A77" s="40" t="s">
        <v>207</v>
      </c>
      <c r="B77" s="6" t="s">
        <v>215</v>
      </c>
      <c r="C77" s="7" t="s">
        <v>197</v>
      </c>
      <c r="D77" s="8">
        <f>D78</f>
        <v>23600000</v>
      </c>
    </row>
    <row r="78" spans="1:4" ht="31.9" customHeight="1">
      <c r="A78" s="40" t="s">
        <v>208</v>
      </c>
      <c r="B78" s="6" t="s">
        <v>213</v>
      </c>
      <c r="C78" s="7" t="s">
        <v>198</v>
      </c>
      <c r="D78" s="8">
        <v>23600000</v>
      </c>
    </row>
    <row r="79" spans="1:4" ht="46.15" customHeight="1">
      <c r="A79" s="40" t="s">
        <v>207</v>
      </c>
      <c r="B79" s="6" t="s">
        <v>216</v>
      </c>
      <c r="C79" s="7" t="s">
        <v>199</v>
      </c>
      <c r="D79" s="8">
        <f>D80</f>
        <v>7910500</v>
      </c>
    </row>
    <row r="80" spans="1:4" ht="52.15" customHeight="1">
      <c r="A80" s="40" t="s">
        <v>208</v>
      </c>
      <c r="B80" s="6" t="s">
        <v>214</v>
      </c>
      <c r="C80" s="7" t="s">
        <v>200</v>
      </c>
      <c r="D80" s="8">
        <v>7910500</v>
      </c>
    </row>
    <row r="81" spans="1:4" ht="31.9" customHeight="1">
      <c r="A81" s="40" t="s">
        <v>209</v>
      </c>
      <c r="B81" s="6" t="s">
        <v>218</v>
      </c>
      <c r="C81" s="7" t="s">
        <v>201</v>
      </c>
      <c r="D81" s="8">
        <f>D82</f>
        <v>4456900</v>
      </c>
    </row>
    <row r="82" spans="1:4" ht="31.9" customHeight="1">
      <c r="A82" s="40" t="s">
        <v>210</v>
      </c>
      <c r="B82" s="6" t="s">
        <v>217</v>
      </c>
      <c r="C82" s="7" t="s">
        <v>202</v>
      </c>
      <c r="D82" s="8">
        <v>4456900</v>
      </c>
    </row>
    <row r="83" spans="1:4" ht="31.9" customHeight="1">
      <c r="A83" s="40" t="s">
        <v>211</v>
      </c>
      <c r="B83" s="6" t="s">
        <v>220</v>
      </c>
      <c r="C83" s="7" t="s">
        <v>203</v>
      </c>
      <c r="D83" s="8">
        <f>D84</f>
        <v>7017000</v>
      </c>
    </row>
    <row r="84" spans="1:4" ht="31.9" customHeight="1">
      <c r="A84" s="40" t="s">
        <v>212</v>
      </c>
      <c r="B84" s="6" t="s">
        <v>219</v>
      </c>
      <c r="C84" s="7" t="s">
        <v>204</v>
      </c>
      <c r="D84" s="8">
        <v>7017000</v>
      </c>
    </row>
    <row r="85" spans="1:4" ht="31.9" customHeight="1">
      <c r="A85" s="40" t="s">
        <v>158</v>
      </c>
      <c r="B85" s="6" t="s">
        <v>164</v>
      </c>
      <c r="C85" s="7" t="s">
        <v>167</v>
      </c>
      <c r="D85" s="8">
        <f>D86</f>
        <v>22001800</v>
      </c>
    </row>
    <row r="86" spans="1:4" ht="31.9" customHeight="1">
      <c r="A86" s="40" t="s">
        <v>159</v>
      </c>
      <c r="B86" s="6" t="s">
        <v>165</v>
      </c>
      <c r="C86" s="7" t="s">
        <v>166</v>
      </c>
      <c r="D86" s="8">
        <f>53335400-5333600-26000000</f>
        <v>22001800</v>
      </c>
    </row>
    <row r="87" spans="1:4" ht="18.649999999999999" customHeight="1">
      <c r="A87" s="40">
        <v>62</v>
      </c>
      <c r="B87" s="6" t="s">
        <v>103</v>
      </c>
      <c r="C87" s="7" t="s">
        <v>128</v>
      </c>
      <c r="D87" s="5">
        <f>D88</f>
        <v>544077010</v>
      </c>
    </row>
    <row r="88" spans="1:4" ht="18.649999999999999" customHeight="1">
      <c r="A88" s="40">
        <v>63</v>
      </c>
      <c r="B88" s="6" t="s">
        <v>104</v>
      </c>
      <c r="C88" s="7" t="s">
        <v>129</v>
      </c>
      <c r="D88" s="8">
        <f>SUM(D89:D99)</f>
        <v>544077010</v>
      </c>
    </row>
    <row r="89" spans="1:4" ht="51.65" customHeight="1">
      <c r="A89" s="40">
        <v>64</v>
      </c>
      <c r="B89" s="9" t="s">
        <v>140</v>
      </c>
      <c r="C89" s="7" t="s">
        <v>129</v>
      </c>
      <c r="D89" s="5">
        <v>23105900</v>
      </c>
    </row>
    <row r="90" spans="1:4" ht="38.5" customHeight="1">
      <c r="A90" s="40" t="s">
        <v>151</v>
      </c>
      <c r="B90" s="9" t="s">
        <v>152</v>
      </c>
      <c r="C90" s="7" t="s">
        <v>129</v>
      </c>
      <c r="D90" s="5">
        <v>49737000</v>
      </c>
    </row>
    <row r="91" spans="1:4" ht="51" customHeight="1">
      <c r="A91" s="40" t="s">
        <v>195</v>
      </c>
      <c r="B91" s="9" t="s">
        <v>196</v>
      </c>
      <c r="C91" s="7" t="s">
        <v>129</v>
      </c>
      <c r="D91" s="5">
        <v>8228900</v>
      </c>
    </row>
    <row r="92" spans="1:4" ht="36.65" customHeight="1">
      <c r="A92" s="40" t="s">
        <v>221</v>
      </c>
      <c r="B92" s="9" t="s">
        <v>224</v>
      </c>
      <c r="C92" s="7" t="s">
        <v>129</v>
      </c>
      <c r="D92" s="5">
        <v>161000</v>
      </c>
    </row>
    <row r="93" spans="1:4" ht="36.65" customHeight="1">
      <c r="A93" s="40" t="s">
        <v>222</v>
      </c>
      <c r="B93" s="9" t="s">
        <v>225</v>
      </c>
      <c r="C93" s="7" t="s">
        <v>129</v>
      </c>
      <c r="D93" s="5">
        <v>65700</v>
      </c>
    </row>
    <row r="94" spans="1:4" ht="36.65" customHeight="1">
      <c r="A94" s="40" t="s">
        <v>223</v>
      </c>
      <c r="B94" s="9" t="s">
        <v>226</v>
      </c>
      <c r="C94" s="7" t="s">
        <v>129</v>
      </c>
      <c r="D94" s="5">
        <v>52000</v>
      </c>
    </row>
    <row r="95" spans="1:4" ht="93.65" customHeight="1">
      <c r="A95" s="40" t="s">
        <v>258</v>
      </c>
      <c r="B95" s="9" t="s">
        <v>259</v>
      </c>
      <c r="C95" s="7" t="s">
        <v>129</v>
      </c>
      <c r="D95" s="5">
        <v>350000</v>
      </c>
    </row>
    <row r="96" spans="1:4" ht="60" customHeight="1">
      <c r="A96" s="40" t="s">
        <v>261</v>
      </c>
      <c r="B96" s="9" t="s">
        <v>263</v>
      </c>
      <c r="C96" s="7" t="s">
        <v>129</v>
      </c>
      <c r="D96" s="5">
        <v>4705800</v>
      </c>
    </row>
    <row r="97" spans="1:4" ht="60" customHeight="1">
      <c r="A97" s="40" t="s">
        <v>262</v>
      </c>
      <c r="B97" s="9" t="s">
        <v>268</v>
      </c>
      <c r="C97" s="7" t="s">
        <v>129</v>
      </c>
      <c r="D97" s="5">
        <v>136710</v>
      </c>
    </row>
    <row r="98" spans="1:4" ht="31">
      <c r="A98" s="40" t="s">
        <v>266</v>
      </c>
      <c r="B98" s="9" t="s">
        <v>267</v>
      </c>
      <c r="C98" s="7" t="s">
        <v>129</v>
      </c>
      <c r="D98" s="5">
        <v>20000000</v>
      </c>
    </row>
    <row r="99" spans="1:4" ht="40.9" customHeight="1">
      <c r="A99" s="40">
        <v>65</v>
      </c>
      <c r="B99" s="9" t="s">
        <v>115</v>
      </c>
      <c r="C99" s="7" t="s">
        <v>129</v>
      </c>
      <c r="D99" s="5">
        <v>437534000</v>
      </c>
    </row>
    <row r="100" spans="1:4" ht="20.5" customHeight="1">
      <c r="A100" s="40">
        <v>66</v>
      </c>
      <c r="B100" s="6" t="s">
        <v>105</v>
      </c>
      <c r="C100" s="7" t="s">
        <v>130</v>
      </c>
      <c r="D100" s="5">
        <f>D101+D103+D111+D112+D114+D116</f>
        <v>1540885600</v>
      </c>
    </row>
    <row r="101" spans="1:4" ht="31.9" customHeight="1">
      <c r="A101" s="40">
        <v>67</v>
      </c>
      <c r="B101" s="6" t="s">
        <v>118</v>
      </c>
      <c r="C101" s="7" t="s">
        <v>131</v>
      </c>
      <c r="D101" s="5">
        <f>D102</f>
        <v>44751000</v>
      </c>
    </row>
    <row r="102" spans="1:4" ht="31.9" customHeight="1">
      <c r="A102" s="40">
        <v>68</v>
      </c>
      <c r="B102" s="6" t="s">
        <v>106</v>
      </c>
      <c r="C102" s="7" t="s">
        <v>132</v>
      </c>
      <c r="D102" s="5">
        <f>28321000+10000000+6430000</f>
        <v>44751000</v>
      </c>
    </row>
    <row r="103" spans="1:4" ht="29.5" customHeight="1">
      <c r="A103" s="40">
        <v>69</v>
      </c>
      <c r="B103" s="6" t="s">
        <v>107</v>
      </c>
      <c r="C103" s="7" t="s">
        <v>133</v>
      </c>
      <c r="D103" s="5">
        <f>SUM(D104:D110)</f>
        <v>253876600</v>
      </c>
    </row>
    <row r="104" spans="1:4" ht="51.65" customHeight="1">
      <c r="A104" s="40">
        <v>70</v>
      </c>
      <c r="B104" s="9" t="s">
        <v>141</v>
      </c>
      <c r="C104" s="7" t="s">
        <v>133</v>
      </c>
      <c r="D104" s="5">
        <v>216000</v>
      </c>
    </row>
    <row r="105" spans="1:4" ht="51.65" customHeight="1">
      <c r="A105" s="40">
        <v>71</v>
      </c>
      <c r="B105" s="9" t="s">
        <v>142</v>
      </c>
      <c r="C105" s="7" t="s">
        <v>133</v>
      </c>
      <c r="D105" s="5">
        <v>100</v>
      </c>
    </row>
    <row r="106" spans="1:4" ht="31.9" customHeight="1">
      <c r="A106" s="40">
        <v>72</v>
      </c>
      <c r="B106" s="9" t="s">
        <v>143</v>
      </c>
      <c r="C106" s="7" t="s">
        <v>133</v>
      </c>
      <c r="D106" s="5">
        <v>128000</v>
      </c>
    </row>
    <row r="107" spans="1:4" ht="51" customHeight="1">
      <c r="A107" s="40">
        <v>73</v>
      </c>
      <c r="B107" s="9" t="s">
        <v>145</v>
      </c>
      <c r="C107" s="7" t="s">
        <v>133</v>
      </c>
      <c r="D107" s="5">
        <v>1474800</v>
      </c>
    </row>
    <row r="108" spans="1:4" ht="31.9" customHeight="1">
      <c r="A108" s="40">
        <v>74</v>
      </c>
      <c r="B108" s="9" t="s">
        <v>144</v>
      </c>
      <c r="C108" s="7" t="s">
        <v>133</v>
      </c>
      <c r="D108" s="5">
        <v>1940800</v>
      </c>
    </row>
    <row r="109" spans="1:4" ht="77.5" customHeight="1">
      <c r="A109" s="40">
        <v>75</v>
      </c>
      <c r="B109" s="29" t="s">
        <v>121</v>
      </c>
      <c r="C109" s="7" t="s">
        <v>133</v>
      </c>
      <c r="D109" s="5">
        <v>2799000</v>
      </c>
    </row>
    <row r="110" spans="1:4" ht="51" customHeight="1">
      <c r="A110" s="40">
        <v>76</v>
      </c>
      <c r="B110" s="9" t="s">
        <v>116</v>
      </c>
      <c r="C110" s="7" t="s">
        <v>133</v>
      </c>
      <c r="D110" s="5">
        <f>241749000+5568900</f>
        <v>247317900</v>
      </c>
    </row>
    <row r="111" spans="1:4" ht="51" customHeight="1">
      <c r="A111" s="40">
        <v>77</v>
      </c>
      <c r="B111" s="6" t="s">
        <v>147</v>
      </c>
      <c r="C111" s="7" t="s">
        <v>134</v>
      </c>
      <c r="D111" s="5">
        <v>11800</v>
      </c>
    </row>
    <row r="112" spans="1:4" ht="31">
      <c r="A112" s="40">
        <v>78</v>
      </c>
      <c r="B112" s="6" t="s">
        <v>119</v>
      </c>
      <c r="C112" s="7" t="s">
        <v>138</v>
      </c>
      <c r="D112" s="8">
        <f t="shared" ref="D112" si="0">D113</f>
        <v>33235000</v>
      </c>
    </row>
    <row r="113" spans="1:5" ht="30" customHeight="1">
      <c r="A113" s="40">
        <v>79</v>
      </c>
      <c r="B113" s="6" t="s">
        <v>146</v>
      </c>
      <c r="C113" s="7" t="s">
        <v>135</v>
      </c>
      <c r="D113" s="5">
        <v>33235000</v>
      </c>
    </row>
    <row r="114" spans="1:5" ht="30" customHeight="1">
      <c r="A114" s="40" t="s">
        <v>168</v>
      </c>
      <c r="B114" s="6" t="s">
        <v>172</v>
      </c>
      <c r="C114" s="7" t="s">
        <v>171</v>
      </c>
      <c r="D114" s="5">
        <f>D115</f>
        <v>312700</v>
      </c>
    </row>
    <row r="115" spans="1:5" ht="30" customHeight="1">
      <c r="A115" s="40" t="s">
        <v>169</v>
      </c>
      <c r="B115" s="6" t="s">
        <v>173</v>
      </c>
      <c r="C115" s="7" t="s">
        <v>170</v>
      </c>
      <c r="D115" s="5">
        <v>312700</v>
      </c>
    </row>
    <row r="116" spans="1:5" s="2" customFormat="1" ht="18.649999999999999" customHeight="1">
      <c r="A116" s="40">
        <v>80</v>
      </c>
      <c r="B116" s="6" t="s">
        <v>108</v>
      </c>
      <c r="C116" s="7" t="s">
        <v>136</v>
      </c>
      <c r="D116" s="8">
        <f t="shared" ref="D116" si="1">D117</f>
        <v>1208698500</v>
      </c>
      <c r="E116" s="48"/>
    </row>
    <row r="117" spans="1:5" s="2" customFormat="1" ht="18.649999999999999" customHeight="1">
      <c r="A117" s="40">
        <v>81</v>
      </c>
      <c r="B117" s="6" t="s">
        <v>109</v>
      </c>
      <c r="C117" s="7" t="s">
        <v>137</v>
      </c>
      <c r="D117" s="5">
        <f>D118+D119</f>
        <v>1208698500</v>
      </c>
      <c r="E117" s="48"/>
    </row>
    <row r="118" spans="1:5" s="2" customFormat="1" ht="79.900000000000006" customHeight="1">
      <c r="A118" s="40">
        <v>82</v>
      </c>
      <c r="B118" s="9" t="s">
        <v>148</v>
      </c>
      <c r="C118" s="7" t="s">
        <v>137</v>
      </c>
      <c r="D118" s="5">
        <f>651337000+6265800</f>
        <v>657602800</v>
      </c>
      <c r="E118" s="48"/>
    </row>
    <row r="119" spans="1:5" s="4" customFormat="1" ht="52.9" customHeight="1">
      <c r="A119" s="40">
        <v>83</v>
      </c>
      <c r="B119" s="9" t="s">
        <v>117</v>
      </c>
      <c r="C119" s="7" t="s">
        <v>137</v>
      </c>
      <c r="D119" s="5">
        <f>547475500+3578200+42000</f>
        <v>551095700</v>
      </c>
      <c r="E119" s="49"/>
    </row>
    <row r="120" spans="1:5" s="4" customFormat="1" ht="28.15" customHeight="1">
      <c r="A120" s="40" t="s">
        <v>174</v>
      </c>
      <c r="B120" s="9" t="s">
        <v>180</v>
      </c>
      <c r="C120" s="7" t="s">
        <v>178</v>
      </c>
      <c r="D120" s="5">
        <f>D123+D121</f>
        <v>191638800</v>
      </c>
      <c r="E120" s="49"/>
    </row>
    <row r="121" spans="1:5" s="4" customFormat="1" ht="31.9" customHeight="1">
      <c r="A121" s="40" t="s">
        <v>237</v>
      </c>
      <c r="B121" s="9" t="s">
        <v>240</v>
      </c>
      <c r="C121" s="7" t="s">
        <v>241</v>
      </c>
      <c r="D121" s="5">
        <f>D122</f>
        <v>980000</v>
      </c>
      <c r="E121" s="49"/>
    </row>
    <row r="122" spans="1:5" s="4" customFormat="1" ht="35.5" customHeight="1">
      <c r="A122" s="40" t="s">
        <v>238</v>
      </c>
      <c r="B122" s="9" t="s">
        <v>239</v>
      </c>
      <c r="C122" s="7" t="s">
        <v>242</v>
      </c>
      <c r="D122" s="5">
        <v>980000</v>
      </c>
      <c r="E122" s="49"/>
    </row>
    <row r="123" spans="1:5" s="4" customFormat="1" ht="28.15" customHeight="1">
      <c r="A123" s="40" t="s">
        <v>175</v>
      </c>
      <c r="B123" s="9" t="s">
        <v>179</v>
      </c>
      <c r="C123" s="7" t="s">
        <v>177</v>
      </c>
      <c r="D123" s="5">
        <f>SUM(D124:D131)</f>
        <v>190658800</v>
      </c>
      <c r="E123" s="49"/>
    </row>
    <row r="124" spans="1:5" s="4" customFormat="1" ht="78" customHeight="1">
      <c r="A124" s="40" t="s">
        <v>181</v>
      </c>
      <c r="B124" s="9" t="s">
        <v>182</v>
      </c>
      <c r="C124" s="7" t="s">
        <v>176</v>
      </c>
      <c r="D124" s="5">
        <v>1649400</v>
      </c>
      <c r="E124" s="49"/>
    </row>
    <row r="125" spans="1:5" s="4" customFormat="1" ht="33.65" customHeight="1">
      <c r="A125" s="40" t="s">
        <v>227</v>
      </c>
      <c r="B125" s="9" t="s">
        <v>250</v>
      </c>
      <c r="C125" s="7" t="s">
        <v>176</v>
      </c>
      <c r="D125" s="5">
        <v>31008000</v>
      </c>
      <c r="E125" s="49"/>
    </row>
    <row r="126" spans="1:5" s="4" customFormat="1" ht="78" customHeight="1">
      <c r="A126" s="40" t="s">
        <v>249</v>
      </c>
      <c r="B126" s="9" t="s">
        <v>228</v>
      </c>
      <c r="C126" s="7" t="s">
        <v>176</v>
      </c>
      <c r="D126" s="5">
        <f>3670000+3012000+398000</f>
        <v>7080000</v>
      </c>
      <c r="E126" s="49"/>
    </row>
    <row r="127" spans="1:5" s="4" customFormat="1" ht="70.150000000000006" customHeight="1">
      <c r="A127" s="40" t="s">
        <v>251</v>
      </c>
      <c r="B127" s="9" t="s">
        <v>265</v>
      </c>
      <c r="C127" s="7" t="s">
        <v>176</v>
      </c>
      <c r="D127" s="5">
        <f>285700+285700</f>
        <v>571400</v>
      </c>
      <c r="E127" s="49"/>
    </row>
    <row r="128" spans="1:5" s="4" customFormat="1" ht="63" customHeight="1">
      <c r="A128" s="40" t="s">
        <v>256</v>
      </c>
      <c r="B128" s="9" t="s">
        <v>257</v>
      </c>
      <c r="C128" s="7" t="s">
        <v>176</v>
      </c>
      <c r="D128" s="5">
        <v>150000000</v>
      </c>
      <c r="E128" s="49"/>
    </row>
    <row r="129" spans="1:5" s="4" customFormat="1" ht="51.65" customHeight="1">
      <c r="A129" s="40" t="s">
        <v>260</v>
      </c>
      <c r="B129" s="9" t="s">
        <v>264</v>
      </c>
      <c r="C129" s="7" t="s">
        <v>176</v>
      </c>
      <c r="D129" s="5">
        <v>200000</v>
      </c>
      <c r="E129" s="49"/>
    </row>
    <row r="130" spans="1:5" s="4" customFormat="1" ht="51.65" customHeight="1">
      <c r="A130" s="40" t="s">
        <v>269</v>
      </c>
      <c r="B130" s="9" t="s">
        <v>272</v>
      </c>
      <c r="C130" s="7" t="s">
        <v>176</v>
      </c>
      <c r="D130" s="5">
        <v>50000</v>
      </c>
      <c r="E130" s="49"/>
    </row>
    <row r="131" spans="1:5" s="4" customFormat="1" ht="51.65" customHeight="1">
      <c r="A131" s="40" t="s">
        <v>270</v>
      </c>
      <c r="B131" s="9" t="s">
        <v>271</v>
      </c>
      <c r="C131" s="7" t="s">
        <v>176</v>
      </c>
      <c r="D131" s="5">
        <v>100000</v>
      </c>
      <c r="E131" s="49"/>
    </row>
    <row r="132" spans="1:5" s="32" customFormat="1" ht="24.65" customHeight="1">
      <c r="A132" s="40">
        <v>84</v>
      </c>
      <c r="B132" s="30" t="s">
        <v>153</v>
      </c>
      <c r="C132" s="7" t="s">
        <v>154</v>
      </c>
      <c r="D132" s="31">
        <v>15946220.16</v>
      </c>
      <c r="E132" s="50"/>
    </row>
    <row r="133" spans="1:5" ht="51" customHeight="1">
      <c r="A133" s="40" t="s">
        <v>183</v>
      </c>
      <c r="B133" s="33" t="s">
        <v>187</v>
      </c>
      <c r="C133" s="7" t="s">
        <v>184</v>
      </c>
      <c r="D133" s="34">
        <f>8393623.03+2450878.11</f>
        <v>10844501.139999999</v>
      </c>
    </row>
    <row r="134" spans="1:5" ht="37.9" customHeight="1">
      <c r="A134" s="40">
        <v>85</v>
      </c>
      <c r="B134" s="33" t="s">
        <v>188</v>
      </c>
      <c r="C134" s="7" t="s">
        <v>155</v>
      </c>
      <c r="D134" s="34">
        <f>-5879625.22-15619.76</f>
        <v>-5895244.9799999995</v>
      </c>
    </row>
    <row r="135" spans="1:5">
      <c r="C135" s="36"/>
      <c r="D135" s="37"/>
    </row>
    <row r="136" spans="1:5">
      <c r="C136" s="36"/>
      <c r="D136" s="37"/>
    </row>
    <row r="137" spans="1:5" ht="72.650000000000006" customHeight="1">
      <c r="B137" s="38"/>
      <c r="C137" s="36"/>
      <c r="D137" s="37"/>
    </row>
    <row r="138" spans="1:5" ht="77.5" customHeight="1">
      <c r="B138" s="38"/>
      <c r="C138" s="36"/>
      <c r="D138" s="37"/>
    </row>
    <row r="139" spans="1:5">
      <c r="C139" s="36"/>
      <c r="D139" s="37"/>
    </row>
    <row r="140" spans="1:5">
      <c r="C140" s="36"/>
      <c r="D140" s="37"/>
    </row>
    <row r="141" spans="1:5">
      <c r="C141" s="36"/>
      <c r="D141" s="37"/>
    </row>
    <row r="142" spans="1:5">
      <c r="C142" s="36"/>
      <c r="D142" s="37"/>
    </row>
    <row r="143" spans="1:5">
      <c r="C143" s="36"/>
      <c r="D143" s="37"/>
    </row>
    <row r="144" spans="1:5">
      <c r="C144" s="36"/>
      <c r="D144" s="37"/>
    </row>
    <row r="145" spans="3:4">
      <c r="C145" s="36"/>
      <c r="D145" s="37"/>
    </row>
    <row r="146" spans="3:4">
      <c r="C146" s="36"/>
      <c r="D146" s="37"/>
    </row>
    <row r="147" spans="3:4">
      <c r="C147" s="36"/>
      <c r="D147" s="37"/>
    </row>
    <row r="148" spans="3:4">
      <c r="C148" s="36"/>
      <c r="D148" s="37"/>
    </row>
    <row r="149" spans="3:4">
      <c r="C149" s="36"/>
      <c r="D149" s="37"/>
    </row>
    <row r="150" spans="3:4">
      <c r="C150" s="36"/>
      <c r="D150" s="37"/>
    </row>
    <row r="151" spans="3:4">
      <c r="C151" s="36"/>
      <c r="D151" s="37"/>
    </row>
    <row r="152" spans="3:4">
      <c r="C152" s="36"/>
      <c r="D152" s="37"/>
    </row>
    <row r="153" spans="3:4">
      <c r="C153" s="36"/>
      <c r="D153" s="37"/>
    </row>
    <row r="154" spans="3:4">
      <c r="C154" s="36"/>
      <c r="D154" s="37"/>
    </row>
  </sheetData>
  <mergeCells count="1">
    <mergeCell ref="A4:D4"/>
  </mergeCells>
  <pageMargins left="0.98425196850393704" right="0.39370078740157483" top="0.59055118110236227" bottom="0.59055118110236227" header="0" footer="0"/>
  <pageSetup paperSize="9" scale="60" fitToHeight="1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Олег Г. Чуркин</cp:lastModifiedBy>
  <cp:lastPrinted>2019-12-19T07:27:46Z</cp:lastPrinted>
  <dcterms:created xsi:type="dcterms:W3CDTF">2018-10-18T10:31:29Z</dcterms:created>
  <dcterms:modified xsi:type="dcterms:W3CDTF">2019-12-30T10:52:29Z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